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20" activeTab="0"/>
  </bookViews>
  <sheets>
    <sheet name="2022" sheetId="1" r:id="rId1"/>
    <sheet name="Ar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natte</author>
  </authors>
  <commentList>
    <comment ref="E10" authorId="0">
      <text>
        <r>
          <rPr>
            <sz val="9"/>
            <rFont val="Tahoma"/>
            <family val="2"/>
          </rPr>
          <t xml:space="preserve">Reduceret med 25.000 baseret på indtægt de første 5 måneder
</t>
        </r>
      </text>
    </comment>
    <comment ref="E13" authorId="0">
      <text>
        <r>
          <rPr>
            <sz val="9"/>
            <rFont val="Tahoma"/>
            <family val="2"/>
          </rPr>
          <t xml:space="preserve">Diverse reguleringer FP mv. 10000
</t>
        </r>
      </text>
    </comment>
    <comment ref="E27" authorId="0">
      <text>
        <r>
          <rPr>
            <sz val="9"/>
            <color indexed="8"/>
            <rFont val="Tahoma"/>
            <family val="0"/>
          </rPr>
          <t xml:space="preserve">forhøjet med ekstra bevillinge til dommertøj 16.000 kr.
</t>
        </r>
      </text>
    </comment>
    <comment ref="E35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E37" authorId="0">
      <text>
        <r>
          <rPr>
            <sz val="9"/>
            <rFont val="Tahoma"/>
            <family val="0"/>
          </rPr>
          <t xml:space="preserve">forhøjet med 60.000 til Budapest turen fratrukket 10.000 som bliver sponsoreret af Slås Nu
</t>
        </r>
      </text>
    </comment>
    <comment ref="E44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E55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E56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E71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E105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  <comment ref="D10" authorId="0">
      <text>
        <r>
          <rPr>
            <sz val="9"/>
            <rFont val="Tahoma"/>
            <family val="2"/>
          </rPr>
          <t xml:space="preserve">Reduceret med 25.000 baseret på indtægt de første 5 måneder
</t>
        </r>
      </text>
    </comment>
    <comment ref="D13" authorId="0">
      <text>
        <r>
          <rPr>
            <sz val="9"/>
            <rFont val="Tahoma"/>
            <family val="2"/>
          </rPr>
          <t xml:space="preserve">Diverse reguleringer FP mv. 10000
</t>
        </r>
      </text>
    </comment>
    <comment ref="D27" authorId="0">
      <text>
        <r>
          <rPr>
            <sz val="9"/>
            <color indexed="8"/>
            <rFont val="Tahoma"/>
            <family val="0"/>
          </rPr>
          <t xml:space="preserve">forhøjet med ekstra bevillinge til dommertøj 16.000 kr.
</t>
        </r>
      </text>
    </comment>
    <comment ref="D35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D37" authorId="0">
      <text>
        <r>
          <rPr>
            <sz val="9"/>
            <rFont val="Tahoma"/>
            <family val="0"/>
          </rPr>
          <t xml:space="preserve">forhøjet med 60.000 til Budapest turen fratrukket 10.000 som bliver sponsoreret af Slås Nu
</t>
        </r>
      </text>
    </comment>
    <comment ref="D44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D55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D56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D71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D105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</commentList>
</comments>
</file>

<file path=xl/sharedStrings.xml><?xml version="1.0" encoding="utf-8"?>
<sst xmlns="http://schemas.openxmlformats.org/spreadsheetml/2006/main" count="113" uniqueCount="102">
  <si>
    <t>INDTÆGTER</t>
  </si>
  <si>
    <t xml:space="preserve"> </t>
  </si>
  <si>
    <t>Team Danmark</t>
  </si>
  <si>
    <t>Indtægter i alt</t>
  </si>
  <si>
    <t>UDGIFTER</t>
  </si>
  <si>
    <t>Int. kurser og grad.</t>
  </si>
  <si>
    <t>Kontorhold</t>
  </si>
  <si>
    <t>Revision</t>
  </si>
  <si>
    <t>Bestyrelsesmøder</t>
  </si>
  <si>
    <t>R-møde</t>
  </si>
  <si>
    <t>Adm. i alt</t>
  </si>
  <si>
    <t>Arrangementer</t>
  </si>
  <si>
    <t>Medaljer, alle mest.</t>
  </si>
  <si>
    <t>Arr. i alt</t>
  </si>
  <si>
    <t>Eliteudv. i alt</t>
  </si>
  <si>
    <t xml:space="preserve">INDTÆGTER </t>
  </si>
  <si>
    <t xml:space="preserve">UDGIFTER </t>
  </si>
  <si>
    <t>RESULTAT</t>
  </si>
  <si>
    <t>Egenbetaling, Elite</t>
  </si>
  <si>
    <t>Kørsel bestyrelsen</t>
  </si>
  <si>
    <t>Difference</t>
  </si>
  <si>
    <t xml:space="preserve">DIF - ordinær </t>
  </si>
  <si>
    <t xml:space="preserve">Telefon og kontorhold bestyrelsen </t>
  </si>
  <si>
    <t>Officialsudvalg</t>
  </si>
  <si>
    <t xml:space="preserve">Eliteudvalg </t>
  </si>
  <si>
    <t xml:space="preserve">Telefon/Internet </t>
  </si>
  <si>
    <t xml:space="preserve">Administration </t>
  </si>
  <si>
    <t>TOTAL</t>
  </si>
  <si>
    <t>Renteindtægter/Aktieudbytte</t>
  </si>
  <si>
    <t>Porto og bankgebyr</t>
  </si>
  <si>
    <t>Sportspsykolog</t>
  </si>
  <si>
    <t>Danske Mesterskaber</t>
  </si>
  <si>
    <t>Kontingent (5.000,-)</t>
  </si>
  <si>
    <t>Landsholdet (TD støtte)</t>
  </si>
  <si>
    <t>Trænerløn, kørsel mv.</t>
  </si>
  <si>
    <t>Konkurrencer, træningslejre og sparring</t>
  </si>
  <si>
    <t>Individuel støtte til aktive (lønkompensation)</t>
  </si>
  <si>
    <t>Støtte til idrætsmedicinsk service (message EM&amp;VM)</t>
  </si>
  <si>
    <t>Sum landsholdet</t>
  </si>
  <si>
    <t>Øvrige udgifter under eliteudvalget</t>
  </si>
  <si>
    <t>Talentarbejde (samlinger, trænerhonorar mv)</t>
  </si>
  <si>
    <t>Andre elite omkostninger (licenser, beklædning mv)</t>
  </si>
  <si>
    <t>Trykning / teknikmærker mm</t>
  </si>
  <si>
    <t>Kørsel Udviklingskonsulent</t>
  </si>
  <si>
    <t>Egenbetaling, ATK, udd, seminar, camps mv.</t>
  </si>
  <si>
    <t>Sponsor indtægt Elite</t>
  </si>
  <si>
    <t>NKC</t>
  </si>
  <si>
    <t>Administration/kørsel/honorar (Mark O)</t>
  </si>
  <si>
    <t>Aktivstøtte - OL kval</t>
  </si>
  <si>
    <t>Omkostninger (drift)</t>
  </si>
  <si>
    <t>Konkurrence, træningslejre og sparring</t>
  </si>
  <si>
    <t>NKC i alt</t>
  </si>
  <si>
    <t>Sportschef honorar</t>
  </si>
  <si>
    <t>Bredde</t>
  </si>
  <si>
    <t>Løn ATK -og driftsleder</t>
  </si>
  <si>
    <t>Kørsel ATK -og driftsleder</t>
  </si>
  <si>
    <t>Administationsudgifter sportschef/trænere</t>
  </si>
  <si>
    <t>Træner/lederuddannelse</t>
  </si>
  <si>
    <t xml:space="preserve">Løn Udviklingskonsulent </t>
  </si>
  <si>
    <t>Mødeaktivitet / administration</t>
  </si>
  <si>
    <t>Bredde i alt</t>
  </si>
  <si>
    <t xml:space="preserve">Talentarbejde U23 </t>
  </si>
  <si>
    <t xml:space="preserve">Licenser  </t>
  </si>
  <si>
    <t>Årets Ungdomsklub og årets seniorbryder</t>
  </si>
  <si>
    <t xml:space="preserve">Startpenge DM </t>
  </si>
  <si>
    <t>Nat. Kurser</t>
  </si>
  <si>
    <t xml:space="preserve">Adm - møder </t>
  </si>
  <si>
    <t>Repræsentation og rejser</t>
  </si>
  <si>
    <t>Nationalemøder - DIF, TD</t>
  </si>
  <si>
    <t>Kontingent UWW</t>
  </si>
  <si>
    <t>Danske UWW stævner (Thor Masters)</t>
  </si>
  <si>
    <t>Egenbetaling udviklingstrup</t>
  </si>
  <si>
    <t>Dommere, Internationale stævner og mesterkaber (UWW)</t>
  </si>
  <si>
    <t>Hosting</t>
  </si>
  <si>
    <t>Pins og gaver</t>
  </si>
  <si>
    <t xml:space="preserve">Nyanskaffelser &amp; vedligeholdelse </t>
  </si>
  <si>
    <t>IT-udgifter - software</t>
  </si>
  <si>
    <t>Forsikringer</t>
  </si>
  <si>
    <t>Udviklingstrup</t>
  </si>
  <si>
    <t>Jubilæumsgave - klubber</t>
  </si>
  <si>
    <t xml:space="preserve">Diplomtræneruddannelse          </t>
  </si>
  <si>
    <t>Elite overført fra 2021</t>
  </si>
  <si>
    <t>Kirbi overført fra 2021 til diplomtræneruddannelse</t>
  </si>
  <si>
    <t>Direkte støtte til elitesportsfolk</t>
  </si>
  <si>
    <t>Løn (Landstræner &amp; Sportschef)</t>
  </si>
  <si>
    <t>Ass. Landstræner</t>
  </si>
  <si>
    <t>Kraft- og talentcentre (NKC - Nykøbing Falster)</t>
  </si>
  <si>
    <t>Løn Thor Hyllegaard</t>
  </si>
  <si>
    <t xml:space="preserve">ATK honorar Thor </t>
  </si>
  <si>
    <t>Initiativpuljen DIF</t>
  </si>
  <si>
    <t>Fristilstræner</t>
  </si>
  <si>
    <t>Pigepower camps</t>
  </si>
  <si>
    <t>Løn Balazs</t>
  </si>
  <si>
    <t>Løn Turpal</t>
  </si>
  <si>
    <t>Trænernetværk og udd, ny strategi</t>
  </si>
  <si>
    <t>DB Budget 2022 &amp; 2023 - Udkast</t>
  </si>
  <si>
    <t>Team Danmark - Salling Fonden (assistent + Turpal)</t>
  </si>
  <si>
    <t>Dommer og listeføre udd</t>
  </si>
  <si>
    <t>Internationale mesterskaber, inkl dommerhonorar</t>
  </si>
  <si>
    <t>Danske Mesterskaber, inkl. dommere- og listeførehonorar</t>
  </si>
  <si>
    <t>Dommer og listefører(koordinator honorar)</t>
  </si>
  <si>
    <t xml:space="preserve">Sponsorarbejde 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</si>
</sst>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.&quot;\ #,##0_);\(&quot;kr.&quot;\ #,##0\)"/>
    <numFmt numFmtId="189" formatCode="&quot;kr.&quot;\ #,##0_);[Red]\(&quot;kr.&quot;\ #,##0\)"/>
    <numFmt numFmtId="190" formatCode="&quot;kr.&quot;\ #,##0.00_);\(&quot;kr.&quot;\ #,##0.00\)"/>
    <numFmt numFmtId="191" formatCode="&quot;kr.&quot;\ #,##0.00_);[Red]\(&quot;kr.&quot;\ #,##0.00\)"/>
    <numFmt numFmtId="192" formatCode="_(&quot;kr.&quot;\ * #,##0_);_(&quot;kr.&quot;\ * \(#,##0\);_(&quot;kr.&quot;\ * &quot;-&quot;_);_(@_)"/>
    <numFmt numFmtId="193" formatCode="_(&quot;kr.&quot;\ * #,##0.00_);_(&quot;kr.&quot;\ * \(#,##0.00\);_(&quot;kr.&quot;\ * &quot;-&quot;??_);_(@_)"/>
    <numFmt numFmtId="194" formatCode="#,##0.0"/>
    <numFmt numFmtId="195" formatCode="&quot;Ja&quot;;&quot;Ja&quot;;&quot;Nej&quot;"/>
    <numFmt numFmtId="196" formatCode="&quot;Sand&quot;;&quot;Sand&quot;;&quot;Falsk&quot;"/>
    <numFmt numFmtId="197" formatCode="&quot;Til&quot;;&quot;Til&quot;;&quot;Fra&quot;"/>
    <numFmt numFmtId="198" formatCode="0.0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[$-406]d\.\ mmmm\ yyyy"/>
    <numFmt numFmtId="203" formatCode="&quot;Sandt&quot;;&quot;Sandt&quot;;&quot;Falsk&quot;"/>
    <numFmt numFmtId="204" formatCode="[$€-2]\ #.##000_);[Red]\([$€-2]\ #.##000\)"/>
    <numFmt numFmtId="205" formatCode="#,##0.00\ &quot;kr.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3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200" fontId="8" fillId="0" borderId="27" xfId="46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7" fillId="0" borderId="27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10" xfId="46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0" fontId="48" fillId="0" borderId="10" xfId="0" applyFont="1" applyBorder="1" applyAlignment="1">
      <alignment vertical="center"/>
    </xf>
    <xf numFmtId="0" fontId="9" fillId="0" borderId="0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="110" zoomScaleNormal="110" zoomScaleSheetLayoutView="100" workbookViewId="0" topLeftCell="B1">
      <selection activeCell="H3" sqref="H3"/>
    </sheetView>
  </sheetViews>
  <sheetFormatPr defaultColWidth="11.421875" defaultRowHeight="12.75"/>
  <cols>
    <col min="1" max="2" width="11.421875" style="11" customWidth="1"/>
    <col min="3" max="3" width="69.421875" style="11" bestFit="1" customWidth="1"/>
    <col min="4" max="5" width="16.421875" style="11" customWidth="1"/>
    <col min="6" max="6" width="17.421875" style="11" customWidth="1"/>
    <col min="7" max="7" width="12.8515625" style="38" customWidth="1"/>
    <col min="8" max="16384" width="11.421875" style="11" customWidth="1"/>
  </cols>
  <sheetData>
    <row r="1" spans="1:7" s="2" customFormat="1" ht="18" customHeight="1" thickBot="1">
      <c r="A1" s="39"/>
      <c r="B1" s="39"/>
      <c r="C1" s="39" t="s">
        <v>95</v>
      </c>
      <c r="D1" s="39"/>
      <c r="E1" s="39"/>
      <c r="G1" s="5"/>
    </row>
    <row r="2" spans="3:9" s="1" customFormat="1" ht="24" thickBot="1">
      <c r="C2" s="8" t="s">
        <v>0</v>
      </c>
      <c r="D2" s="13"/>
      <c r="E2" s="13"/>
      <c r="F2" s="42"/>
      <c r="G2" s="12"/>
      <c r="H2" s="41"/>
      <c r="I2" s="41"/>
    </row>
    <row r="3" spans="3:9" ht="18.75" thickBot="1">
      <c r="C3" s="30"/>
      <c r="D3" s="47">
        <v>2023</v>
      </c>
      <c r="E3" s="47">
        <v>2022</v>
      </c>
      <c r="F3" s="48" t="s">
        <v>20</v>
      </c>
      <c r="G3" s="12"/>
      <c r="H3" s="19"/>
      <c r="I3" s="19"/>
    </row>
    <row r="4" spans="3:9" ht="18">
      <c r="C4" s="24" t="s">
        <v>21</v>
      </c>
      <c r="D4" s="23">
        <v>1564000</v>
      </c>
      <c r="E4" s="23">
        <v>1564000</v>
      </c>
      <c r="F4" s="23">
        <f>D4-E4</f>
        <v>0</v>
      </c>
      <c r="G4" s="12"/>
      <c r="H4" s="19"/>
      <c r="I4" s="19"/>
    </row>
    <row r="5" spans="3:10" ht="18">
      <c r="C5" s="14" t="s">
        <v>2</v>
      </c>
      <c r="D5" s="3">
        <v>850000</v>
      </c>
      <c r="E5" s="3">
        <v>800000</v>
      </c>
      <c r="F5" s="23">
        <f aca="true" t="shared" si="0" ref="F5:F67">D5-E5</f>
        <v>50000</v>
      </c>
      <c r="G5" s="36"/>
      <c r="H5" s="36"/>
      <c r="I5" s="19"/>
      <c r="J5" s="11" t="s">
        <v>1</v>
      </c>
    </row>
    <row r="6" spans="3:9" ht="18">
      <c r="C6" s="14" t="s">
        <v>81</v>
      </c>
      <c r="D6" s="3">
        <v>0</v>
      </c>
      <c r="E6" s="3">
        <v>0</v>
      </c>
      <c r="F6" s="23">
        <f t="shared" si="0"/>
        <v>0</v>
      </c>
      <c r="G6" s="36"/>
      <c r="H6" s="36"/>
      <c r="I6" s="19"/>
    </row>
    <row r="7" spans="3:9" ht="18">
      <c r="C7" s="14" t="s">
        <v>82</v>
      </c>
      <c r="D7" s="3">
        <v>82000</v>
      </c>
      <c r="E7" s="3">
        <v>0</v>
      </c>
      <c r="F7" s="23">
        <f t="shared" si="0"/>
        <v>82000</v>
      </c>
      <c r="G7" s="36"/>
      <c r="H7" s="36"/>
      <c r="I7" s="19"/>
    </row>
    <row r="8" spans="3:9" ht="18">
      <c r="C8" s="14" t="s">
        <v>96</v>
      </c>
      <c r="D8" s="3">
        <v>264000</v>
      </c>
      <c r="E8" s="3">
        <v>234000</v>
      </c>
      <c r="F8" s="23">
        <f t="shared" si="0"/>
        <v>30000</v>
      </c>
      <c r="G8" s="12"/>
      <c r="H8" s="19"/>
      <c r="I8" s="19"/>
    </row>
    <row r="9" spans="3:9" ht="18">
      <c r="C9" s="14" t="s">
        <v>89</v>
      </c>
      <c r="D9" s="3">
        <v>0</v>
      </c>
      <c r="E9" s="3">
        <v>100000</v>
      </c>
      <c r="F9" s="23">
        <f t="shared" si="0"/>
        <v>-100000</v>
      </c>
      <c r="G9" s="12"/>
      <c r="H9" s="19"/>
      <c r="I9" s="19"/>
    </row>
    <row r="10" spans="3:9" ht="18">
      <c r="C10" s="14" t="s">
        <v>62</v>
      </c>
      <c r="D10" s="9">
        <v>50000</v>
      </c>
      <c r="E10" s="9">
        <v>50000</v>
      </c>
      <c r="F10" s="23">
        <f t="shared" si="0"/>
        <v>0</v>
      </c>
      <c r="G10" s="12"/>
      <c r="H10" s="19"/>
      <c r="I10" s="19"/>
    </row>
    <row r="11" spans="3:9" ht="18">
      <c r="C11" s="14" t="s">
        <v>32</v>
      </c>
      <c r="D11" s="3">
        <v>110000</v>
      </c>
      <c r="E11" s="3">
        <v>110000</v>
      </c>
      <c r="F11" s="23">
        <f t="shared" si="0"/>
        <v>0</v>
      </c>
      <c r="G11" s="12"/>
      <c r="H11" s="19"/>
      <c r="I11" s="19"/>
    </row>
    <row r="12" spans="3:9" ht="18">
      <c r="C12" s="14" t="s">
        <v>64</v>
      </c>
      <c r="D12" s="3">
        <v>35000</v>
      </c>
      <c r="E12" s="3">
        <v>35000</v>
      </c>
      <c r="F12" s="23">
        <f t="shared" si="0"/>
        <v>0</v>
      </c>
      <c r="G12" s="12"/>
      <c r="H12" s="19"/>
      <c r="I12" s="19"/>
    </row>
    <row r="13" spans="3:9" ht="18">
      <c r="C13" s="14" t="s">
        <v>28</v>
      </c>
      <c r="D13" s="9">
        <v>10000</v>
      </c>
      <c r="E13" s="9">
        <v>10000</v>
      </c>
      <c r="F13" s="23">
        <f t="shared" si="0"/>
        <v>0</v>
      </c>
      <c r="G13" s="12"/>
      <c r="H13" s="19"/>
      <c r="I13" s="19"/>
    </row>
    <row r="14" spans="3:7" ht="18">
      <c r="C14" s="14" t="s">
        <v>44</v>
      </c>
      <c r="D14" s="3">
        <v>40000</v>
      </c>
      <c r="E14" s="3">
        <v>40000</v>
      </c>
      <c r="F14" s="23">
        <f t="shared" si="0"/>
        <v>0</v>
      </c>
      <c r="G14" s="12"/>
    </row>
    <row r="15" spans="3:7" ht="18">
      <c r="C15" s="14" t="s">
        <v>71</v>
      </c>
      <c r="D15" s="3">
        <v>110000</v>
      </c>
      <c r="E15" s="3">
        <v>110000</v>
      </c>
      <c r="F15" s="23">
        <f t="shared" si="0"/>
        <v>0</v>
      </c>
      <c r="G15" s="12"/>
    </row>
    <row r="16" spans="3:7" ht="18">
      <c r="C16" s="14" t="s">
        <v>18</v>
      </c>
      <c r="D16" s="3">
        <v>59000</v>
      </c>
      <c r="E16" s="3">
        <v>59000</v>
      </c>
      <c r="F16" s="23">
        <f t="shared" si="0"/>
        <v>0</v>
      </c>
      <c r="G16" s="12"/>
    </row>
    <row r="17" spans="3:7" ht="18">
      <c r="C17" s="14" t="s">
        <v>46</v>
      </c>
      <c r="D17" s="3">
        <v>450000</v>
      </c>
      <c r="E17" s="3">
        <v>450000</v>
      </c>
      <c r="F17" s="23">
        <f t="shared" si="0"/>
        <v>0</v>
      </c>
      <c r="G17" s="12"/>
    </row>
    <row r="18" spans="3:7" ht="18.75" thickBot="1">
      <c r="C18" s="14" t="s">
        <v>45</v>
      </c>
      <c r="D18" s="3">
        <v>50000</v>
      </c>
      <c r="E18" s="3">
        <v>75000</v>
      </c>
      <c r="F18" s="23">
        <f t="shared" si="0"/>
        <v>-25000</v>
      </c>
      <c r="G18" s="12"/>
    </row>
    <row r="19" spans="3:7" ht="18.75" thickBot="1">
      <c r="C19" s="8" t="s">
        <v>3</v>
      </c>
      <c r="D19" s="18">
        <f>SUM(D4:D18)</f>
        <v>3674000</v>
      </c>
      <c r="E19" s="18">
        <f>SUM(E4:E18)</f>
        <v>3637000</v>
      </c>
      <c r="F19" s="23">
        <f t="shared" si="0"/>
        <v>37000</v>
      </c>
      <c r="G19" s="12"/>
    </row>
    <row r="20" spans="3:7" ht="18">
      <c r="C20" s="4"/>
      <c r="F20" s="23"/>
      <c r="G20" s="6"/>
    </row>
    <row r="21" spans="3:7" s="1" customFormat="1" ht="24" thickBot="1">
      <c r="C21" s="5" t="s">
        <v>4</v>
      </c>
      <c r="F21" s="23"/>
      <c r="G21" s="6"/>
    </row>
    <row r="22" spans="3:7" ht="18.75" thickBot="1">
      <c r="C22" s="46" t="s">
        <v>23</v>
      </c>
      <c r="D22" s="45">
        <v>2023</v>
      </c>
      <c r="E22" s="45">
        <v>2022</v>
      </c>
      <c r="F22" s="23"/>
      <c r="G22" s="6"/>
    </row>
    <row r="23" spans="3:7" ht="18">
      <c r="C23" s="3" t="s">
        <v>66</v>
      </c>
      <c r="D23" s="23">
        <v>0</v>
      </c>
      <c r="E23" s="23">
        <v>5000</v>
      </c>
      <c r="F23" s="23">
        <f t="shared" si="0"/>
        <v>-5000</v>
      </c>
      <c r="G23" s="6"/>
    </row>
    <row r="24" spans="3:7" ht="18">
      <c r="C24" s="14" t="s">
        <v>65</v>
      </c>
      <c r="D24" s="3">
        <v>0</v>
      </c>
      <c r="E24" s="3">
        <v>20000</v>
      </c>
      <c r="F24" s="23">
        <f t="shared" si="0"/>
        <v>-20000</v>
      </c>
      <c r="G24" s="6"/>
    </row>
    <row r="25" spans="3:7" ht="18">
      <c r="C25" s="14" t="s">
        <v>5</v>
      </c>
      <c r="D25" s="3">
        <v>0</v>
      </c>
      <c r="E25" s="3">
        <v>15000</v>
      </c>
      <c r="F25" s="23">
        <f t="shared" si="0"/>
        <v>-15000</v>
      </c>
      <c r="G25" s="6"/>
    </row>
    <row r="26" spans="3:7" ht="18">
      <c r="C26" s="14" t="s">
        <v>31</v>
      </c>
      <c r="D26" s="3">
        <v>0</v>
      </c>
      <c r="E26" s="3">
        <v>25000</v>
      </c>
      <c r="F26" s="23">
        <f t="shared" si="0"/>
        <v>-25000</v>
      </c>
      <c r="G26" s="6"/>
    </row>
    <row r="27" spans="3:7" ht="18.75" thickBot="1">
      <c r="C27" s="26" t="s">
        <v>72</v>
      </c>
      <c r="D27" s="33">
        <v>0</v>
      </c>
      <c r="E27" s="33">
        <v>20000</v>
      </c>
      <c r="F27" s="23">
        <f t="shared" si="0"/>
        <v>-20000</v>
      </c>
      <c r="G27" s="6"/>
    </row>
    <row r="28" spans="3:7" ht="18.75" thickBot="1">
      <c r="C28" s="8" t="s">
        <v>23</v>
      </c>
      <c r="D28" s="18">
        <f>SUM(D23:D27)</f>
        <v>0</v>
      </c>
      <c r="E28" s="18">
        <f>SUM(E23:E27)</f>
        <v>85000</v>
      </c>
      <c r="F28" s="23">
        <f t="shared" si="0"/>
        <v>-85000</v>
      </c>
      <c r="G28" s="6"/>
    </row>
    <row r="29" spans="3:7" ht="18.75" thickBot="1">
      <c r="C29" s="12"/>
      <c r="F29" s="23"/>
      <c r="G29" s="6"/>
    </row>
    <row r="30" spans="3:7" s="1" customFormat="1" ht="24" thickBot="1">
      <c r="C30" s="46" t="s">
        <v>26</v>
      </c>
      <c r="D30" s="45">
        <v>2023</v>
      </c>
      <c r="E30" s="45">
        <v>2022</v>
      </c>
      <c r="F30" s="23"/>
      <c r="G30" s="6"/>
    </row>
    <row r="31" spans="3:7" ht="18">
      <c r="C31" s="10" t="s">
        <v>29</v>
      </c>
      <c r="D31" s="3">
        <v>4000</v>
      </c>
      <c r="E31" s="3">
        <v>4000</v>
      </c>
      <c r="F31" s="23">
        <f t="shared" si="0"/>
        <v>0</v>
      </c>
      <c r="G31" s="6"/>
    </row>
    <row r="32" spans="3:7" ht="18">
      <c r="C32" s="10" t="s">
        <v>6</v>
      </c>
      <c r="D32" s="3">
        <v>2000</v>
      </c>
      <c r="E32" s="3">
        <v>2000</v>
      </c>
      <c r="F32" s="23">
        <f t="shared" si="0"/>
        <v>0</v>
      </c>
      <c r="G32" s="6"/>
    </row>
    <row r="33" spans="3:7" ht="18">
      <c r="C33" s="10" t="s">
        <v>25</v>
      </c>
      <c r="D33" s="3">
        <v>5000</v>
      </c>
      <c r="E33" s="3">
        <v>5000</v>
      </c>
      <c r="F33" s="23">
        <f t="shared" si="0"/>
        <v>0</v>
      </c>
      <c r="G33" s="6"/>
    </row>
    <row r="34" spans="3:7" ht="18">
      <c r="C34" s="10" t="s">
        <v>76</v>
      </c>
      <c r="D34" s="3">
        <v>7500</v>
      </c>
      <c r="E34" s="3">
        <v>2500</v>
      </c>
      <c r="F34" s="23">
        <f t="shared" si="0"/>
        <v>5000</v>
      </c>
      <c r="G34" s="6"/>
    </row>
    <row r="35" spans="3:7" ht="18">
      <c r="C35" s="10" t="s">
        <v>73</v>
      </c>
      <c r="D35" s="9">
        <v>10000</v>
      </c>
      <c r="E35" s="9">
        <v>10000</v>
      </c>
      <c r="F35" s="23">
        <f t="shared" si="0"/>
        <v>0</v>
      </c>
      <c r="G35" s="6"/>
    </row>
    <row r="36" spans="3:7" ht="18">
      <c r="C36" s="10" t="s">
        <v>7</v>
      </c>
      <c r="D36" s="9">
        <v>10000</v>
      </c>
      <c r="E36" s="9">
        <v>10000</v>
      </c>
      <c r="F36" s="23">
        <f t="shared" si="0"/>
        <v>0</v>
      </c>
      <c r="G36" s="6"/>
    </row>
    <row r="37" spans="3:7" ht="18">
      <c r="C37" s="10" t="s">
        <v>67</v>
      </c>
      <c r="D37" s="9">
        <v>75000</v>
      </c>
      <c r="E37" s="9">
        <v>75000</v>
      </c>
      <c r="F37" s="23">
        <f t="shared" si="0"/>
        <v>0</v>
      </c>
      <c r="G37" s="6"/>
    </row>
    <row r="38" spans="3:7" ht="18">
      <c r="C38" s="10" t="s">
        <v>8</v>
      </c>
      <c r="D38" s="9">
        <v>20000</v>
      </c>
      <c r="E38" s="9">
        <v>20000</v>
      </c>
      <c r="F38" s="23">
        <f t="shared" si="0"/>
        <v>0</v>
      </c>
      <c r="G38" s="6"/>
    </row>
    <row r="39" spans="3:7" ht="18">
      <c r="C39" s="10" t="s">
        <v>19</v>
      </c>
      <c r="D39" s="9">
        <v>15000</v>
      </c>
      <c r="E39" s="9">
        <v>15000</v>
      </c>
      <c r="F39" s="23">
        <f t="shared" si="0"/>
        <v>0</v>
      </c>
      <c r="G39" s="6"/>
    </row>
    <row r="40" spans="3:7" ht="18">
      <c r="C40" s="10" t="s">
        <v>22</v>
      </c>
      <c r="D40" s="9">
        <v>14000</v>
      </c>
      <c r="E40" s="9">
        <v>14000</v>
      </c>
      <c r="F40" s="23">
        <f t="shared" si="0"/>
        <v>0</v>
      </c>
      <c r="G40" s="6"/>
    </row>
    <row r="41" spans="3:7" ht="18">
      <c r="C41" s="10" t="s">
        <v>9</v>
      </c>
      <c r="D41" s="9">
        <v>22500</v>
      </c>
      <c r="E41" s="9">
        <v>30000</v>
      </c>
      <c r="F41" s="23">
        <f t="shared" si="0"/>
        <v>-7500</v>
      </c>
      <c r="G41" s="6"/>
    </row>
    <row r="42" spans="3:7" ht="18">
      <c r="C42" s="10" t="s">
        <v>68</v>
      </c>
      <c r="D42" s="9">
        <v>10000</v>
      </c>
      <c r="E42" s="9">
        <v>20000</v>
      </c>
      <c r="F42" s="23">
        <f t="shared" si="0"/>
        <v>-10000</v>
      </c>
      <c r="G42" s="6"/>
    </row>
    <row r="43" spans="3:7" ht="18">
      <c r="C43" s="10" t="s">
        <v>69</v>
      </c>
      <c r="D43" s="9">
        <v>11000</v>
      </c>
      <c r="E43" s="9">
        <v>11000</v>
      </c>
      <c r="F43" s="23">
        <f t="shared" si="0"/>
        <v>0</v>
      </c>
      <c r="G43" s="6"/>
    </row>
    <row r="44" spans="3:7" ht="18">
      <c r="C44" s="10" t="s">
        <v>75</v>
      </c>
      <c r="D44" s="9">
        <v>10000</v>
      </c>
      <c r="E44" s="9">
        <v>10000</v>
      </c>
      <c r="F44" s="23">
        <f t="shared" si="0"/>
        <v>0</v>
      </c>
      <c r="G44" s="6"/>
    </row>
    <row r="45" spans="3:7" ht="18">
      <c r="C45" s="10" t="s">
        <v>74</v>
      </c>
      <c r="D45" s="9">
        <v>5000</v>
      </c>
      <c r="E45" s="9">
        <v>5000</v>
      </c>
      <c r="F45" s="23">
        <f t="shared" si="0"/>
        <v>0</v>
      </c>
      <c r="G45" s="6"/>
    </row>
    <row r="46" spans="3:7" ht="18">
      <c r="C46" s="10" t="s">
        <v>77</v>
      </c>
      <c r="D46" s="3">
        <v>20000</v>
      </c>
      <c r="E46" s="3">
        <v>20000</v>
      </c>
      <c r="F46" s="23">
        <f t="shared" si="0"/>
        <v>0</v>
      </c>
      <c r="G46" s="6"/>
    </row>
    <row r="47" spans="3:7" ht="18.75" thickBot="1">
      <c r="C47" s="35" t="s">
        <v>101</v>
      </c>
      <c r="D47" s="33">
        <v>25000</v>
      </c>
      <c r="E47" s="33">
        <v>25000</v>
      </c>
      <c r="F47" s="23">
        <f t="shared" si="0"/>
        <v>0</v>
      </c>
      <c r="G47" s="6"/>
    </row>
    <row r="48" spans="3:7" ht="18.75" thickBot="1">
      <c r="C48" s="8" t="s">
        <v>10</v>
      </c>
      <c r="D48" s="18">
        <f>SUM(D31:D47)</f>
        <v>266000</v>
      </c>
      <c r="E48" s="18">
        <f>SUM(E31:E47)</f>
        <v>278500</v>
      </c>
      <c r="F48" s="23">
        <f t="shared" si="0"/>
        <v>-12500</v>
      </c>
      <c r="G48" s="6"/>
    </row>
    <row r="49" spans="3:7" ht="18.75" thickBot="1">
      <c r="C49" s="6"/>
      <c r="F49" s="23"/>
      <c r="G49" s="6"/>
    </row>
    <row r="50" spans="3:7" s="1" customFormat="1" ht="24" thickBot="1">
      <c r="C50" s="8" t="s">
        <v>11</v>
      </c>
      <c r="D50" s="45">
        <v>2023</v>
      </c>
      <c r="E50" s="45">
        <v>2022</v>
      </c>
      <c r="F50" s="23"/>
      <c r="G50" s="6"/>
    </row>
    <row r="51" spans="3:7" s="1" customFormat="1" ht="23.25">
      <c r="C51" s="12" t="s">
        <v>100</v>
      </c>
      <c r="D51" s="12">
        <v>11000</v>
      </c>
      <c r="E51" s="61"/>
      <c r="F51" s="23"/>
      <c r="G51" s="6"/>
    </row>
    <row r="52" spans="3:7" ht="18">
      <c r="C52" s="14" t="s">
        <v>99</v>
      </c>
      <c r="D52" s="23">
        <v>65000</v>
      </c>
      <c r="E52" s="23">
        <v>40000</v>
      </c>
      <c r="F52" s="23">
        <f t="shared" si="0"/>
        <v>25000</v>
      </c>
      <c r="G52" s="6"/>
    </row>
    <row r="53" spans="3:7" ht="18">
      <c r="C53" s="14" t="s">
        <v>70</v>
      </c>
      <c r="D53" s="3">
        <v>12500</v>
      </c>
      <c r="E53" s="3">
        <v>12500</v>
      </c>
      <c r="F53" s="23">
        <f t="shared" si="0"/>
        <v>0</v>
      </c>
      <c r="G53" s="6"/>
    </row>
    <row r="54" spans="3:7" ht="18">
      <c r="C54" s="14" t="s">
        <v>12</v>
      </c>
      <c r="D54" s="3">
        <v>12000</v>
      </c>
      <c r="E54" s="3">
        <v>12000</v>
      </c>
      <c r="F54" s="23">
        <f t="shared" si="0"/>
        <v>0</v>
      </c>
      <c r="G54" s="6"/>
    </row>
    <row r="55" spans="3:7" ht="18">
      <c r="C55" s="14" t="s">
        <v>63</v>
      </c>
      <c r="D55" s="9">
        <v>7500</v>
      </c>
      <c r="E55" s="9">
        <v>7500</v>
      </c>
      <c r="F55" s="23">
        <f t="shared" si="0"/>
        <v>0</v>
      </c>
      <c r="G55" s="6"/>
    </row>
    <row r="56" spans="3:7" ht="18.75" thickBot="1">
      <c r="C56" s="32" t="s">
        <v>98</v>
      </c>
      <c r="D56" s="33">
        <v>20000</v>
      </c>
      <c r="E56" s="33">
        <v>25000</v>
      </c>
      <c r="F56" s="23">
        <f t="shared" si="0"/>
        <v>-5000</v>
      </c>
      <c r="G56" s="6"/>
    </row>
    <row r="57" spans="3:7" ht="18.75" thickBot="1">
      <c r="C57" s="8" t="s">
        <v>13</v>
      </c>
      <c r="D57" s="18">
        <f>SUM(D51:D56)</f>
        <v>128000</v>
      </c>
      <c r="E57" s="18">
        <f>SUM(E52:E56)</f>
        <v>97000</v>
      </c>
      <c r="F57" s="23">
        <f t="shared" si="0"/>
        <v>31000</v>
      </c>
      <c r="G57" s="6"/>
    </row>
    <row r="58" spans="3:7" ht="18.75" thickBot="1">
      <c r="C58" s="6"/>
      <c r="F58" s="23"/>
      <c r="G58" s="6"/>
    </row>
    <row r="59" spans="3:7" s="1" customFormat="1" ht="24" thickBot="1">
      <c r="C59" s="8" t="s">
        <v>53</v>
      </c>
      <c r="D59" s="45">
        <v>2023</v>
      </c>
      <c r="E59" s="45">
        <v>2022</v>
      </c>
      <c r="F59" s="23"/>
      <c r="G59" s="6"/>
    </row>
    <row r="60" spans="3:7" s="1" customFormat="1" ht="23.25">
      <c r="C60" s="15" t="s">
        <v>54</v>
      </c>
      <c r="D60" s="34">
        <v>330000</v>
      </c>
      <c r="E60" s="34">
        <v>225000</v>
      </c>
      <c r="F60" s="23">
        <f t="shared" si="0"/>
        <v>105000</v>
      </c>
      <c r="G60" s="6"/>
    </row>
    <row r="61" spans="3:7" s="1" customFormat="1" ht="23.25">
      <c r="C61" s="15" t="s">
        <v>55</v>
      </c>
      <c r="D61" s="9">
        <v>30000</v>
      </c>
      <c r="E61" s="9">
        <v>30000</v>
      </c>
      <c r="F61" s="23">
        <f t="shared" si="0"/>
        <v>0</v>
      </c>
      <c r="G61" s="6"/>
    </row>
    <row r="62" spans="3:7" s="1" customFormat="1" ht="23.25">
      <c r="C62" s="15" t="s">
        <v>88</v>
      </c>
      <c r="D62" s="9">
        <v>126000</v>
      </c>
      <c r="E62" s="9">
        <v>100000</v>
      </c>
      <c r="F62" s="23">
        <f t="shared" si="0"/>
        <v>26000</v>
      </c>
      <c r="G62" s="6"/>
    </row>
    <row r="63" spans="3:7" s="1" customFormat="1" ht="23.25">
      <c r="C63" s="15" t="s">
        <v>58</v>
      </c>
      <c r="D63" s="9">
        <v>0</v>
      </c>
      <c r="E63" s="9">
        <v>285000</v>
      </c>
      <c r="F63" s="23">
        <f t="shared" si="0"/>
        <v>-285000</v>
      </c>
      <c r="G63" s="6"/>
    </row>
    <row r="64" spans="3:7" s="1" customFormat="1" ht="23.25">
      <c r="C64" s="15" t="s">
        <v>43</v>
      </c>
      <c r="D64" s="9">
        <v>0</v>
      </c>
      <c r="E64" s="9">
        <v>10000</v>
      </c>
      <c r="F64" s="23">
        <f t="shared" si="0"/>
        <v>-10000</v>
      </c>
      <c r="G64" s="6"/>
    </row>
    <row r="65" spans="3:7" s="1" customFormat="1" ht="23.25">
      <c r="C65" s="15" t="s">
        <v>97</v>
      </c>
      <c r="D65" s="9">
        <v>35000</v>
      </c>
      <c r="E65" s="9"/>
      <c r="F65" s="23">
        <f t="shared" si="0"/>
        <v>35000</v>
      </c>
      <c r="G65" s="6"/>
    </row>
    <row r="66" spans="3:7" s="1" customFormat="1" ht="23.25">
      <c r="C66" s="15" t="s">
        <v>80</v>
      </c>
      <c r="D66" s="9">
        <v>82000</v>
      </c>
      <c r="E66" s="9"/>
      <c r="F66" s="23">
        <f t="shared" si="0"/>
        <v>82000</v>
      </c>
      <c r="G66" s="6"/>
    </row>
    <row r="67" spans="3:7" s="1" customFormat="1" ht="23.25">
      <c r="C67" s="15" t="s">
        <v>78</v>
      </c>
      <c r="D67" s="9">
        <v>110000</v>
      </c>
      <c r="E67" s="9">
        <v>110000</v>
      </c>
      <c r="F67" s="23">
        <f t="shared" si="0"/>
        <v>0</v>
      </c>
      <c r="G67" s="6"/>
    </row>
    <row r="68" spans="3:7" s="1" customFormat="1" ht="23.25">
      <c r="C68" s="15" t="s">
        <v>90</v>
      </c>
      <c r="D68" s="9">
        <v>60000</v>
      </c>
      <c r="E68" s="9">
        <v>60000</v>
      </c>
      <c r="F68" s="23">
        <f aca="true" t="shared" si="1" ref="F68:F105">D68-E68</f>
        <v>0</v>
      </c>
      <c r="G68" s="6"/>
    </row>
    <row r="69" spans="3:7" s="1" customFormat="1" ht="23.25">
      <c r="C69" s="15" t="s">
        <v>91</v>
      </c>
      <c r="D69" s="9">
        <v>60000</v>
      </c>
      <c r="E69" s="9">
        <v>60000</v>
      </c>
      <c r="F69" s="23">
        <f t="shared" si="1"/>
        <v>0</v>
      </c>
      <c r="G69" s="6"/>
    </row>
    <row r="70" spans="3:7" s="1" customFormat="1" ht="23.25">
      <c r="C70" s="15" t="s">
        <v>94</v>
      </c>
      <c r="D70" s="9">
        <v>120000</v>
      </c>
      <c r="E70" s="9">
        <v>10000</v>
      </c>
      <c r="F70" s="23">
        <f t="shared" si="1"/>
        <v>110000</v>
      </c>
      <c r="G70" s="6"/>
    </row>
    <row r="71" spans="3:7" ht="18">
      <c r="C71" s="10" t="s">
        <v>79</v>
      </c>
      <c r="D71" s="9">
        <v>0</v>
      </c>
      <c r="E71" s="9">
        <v>5000</v>
      </c>
      <c r="F71" s="23">
        <f t="shared" si="1"/>
        <v>-5000</v>
      </c>
      <c r="G71" s="6"/>
    </row>
    <row r="72" spans="3:7" ht="18">
      <c r="C72" s="10" t="s">
        <v>59</v>
      </c>
      <c r="D72" s="3">
        <v>0</v>
      </c>
      <c r="E72" s="3">
        <v>2500</v>
      </c>
      <c r="F72" s="23">
        <f t="shared" si="1"/>
        <v>-2500</v>
      </c>
      <c r="G72" s="6"/>
    </row>
    <row r="73" spans="3:7" ht="18.75" thickBot="1">
      <c r="C73" s="25" t="s">
        <v>42</v>
      </c>
      <c r="D73" s="21">
        <v>10000</v>
      </c>
      <c r="E73" s="21">
        <v>10000</v>
      </c>
      <c r="F73" s="23">
        <f t="shared" si="1"/>
        <v>0</v>
      </c>
      <c r="G73" s="6"/>
    </row>
    <row r="74" spans="3:7" ht="18.75" thickBot="1">
      <c r="C74" s="8" t="s">
        <v>60</v>
      </c>
      <c r="D74" s="18">
        <f>SUM(D60:D73)</f>
        <v>963000</v>
      </c>
      <c r="E74" s="18">
        <f>SUM(E60:E73)</f>
        <v>907500</v>
      </c>
      <c r="F74" s="23">
        <f t="shared" si="1"/>
        <v>55500</v>
      </c>
      <c r="G74" s="6"/>
    </row>
    <row r="75" spans="3:7" ht="18.75" thickBot="1">
      <c r="C75" s="4"/>
      <c r="F75" s="23"/>
      <c r="G75" s="6"/>
    </row>
    <row r="76" spans="3:7" s="1" customFormat="1" ht="24" thickBot="1">
      <c r="C76" s="28" t="s">
        <v>24</v>
      </c>
      <c r="D76" s="45">
        <v>2023</v>
      </c>
      <c r="E76" s="45">
        <v>2022</v>
      </c>
      <c r="F76" s="23"/>
      <c r="G76" s="6"/>
    </row>
    <row r="77" spans="3:7" ht="18.75">
      <c r="C77" s="27" t="s">
        <v>33</v>
      </c>
      <c r="D77" s="44"/>
      <c r="E77" s="44"/>
      <c r="F77" s="23">
        <f t="shared" si="1"/>
        <v>0</v>
      </c>
      <c r="G77" s="6"/>
    </row>
    <row r="78" spans="3:7" ht="18">
      <c r="C78" s="17" t="s">
        <v>84</v>
      </c>
      <c r="D78" s="3">
        <v>620000</v>
      </c>
      <c r="E78" s="3">
        <v>587000</v>
      </c>
      <c r="F78" s="23">
        <f t="shared" si="1"/>
        <v>33000</v>
      </c>
      <c r="G78" s="6"/>
    </row>
    <row r="79" spans="3:7" ht="18">
      <c r="C79" s="17" t="s">
        <v>52</v>
      </c>
      <c r="D79" s="3">
        <v>0</v>
      </c>
      <c r="E79" s="3">
        <v>0</v>
      </c>
      <c r="F79" s="23">
        <f t="shared" si="1"/>
        <v>0</v>
      </c>
      <c r="G79" s="6"/>
    </row>
    <row r="80" spans="3:7" ht="18">
      <c r="C80" s="17" t="s">
        <v>85</v>
      </c>
      <c r="D80" s="3">
        <v>144000</v>
      </c>
      <c r="E80" s="3">
        <v>144000</v>
      </c>
      <c r="F80" s="23">
        <f t="shared" si="1"/>
        <v>0</v>
      </c>
      <c r="G80" s="6"/>
    </row>
    <row r="81" spans="3:7" ht="18">
      <c r="C81" s="17" t="s">
        <v>56</v>
      </c>
      <c r="D81" s="3">
        <v>20000</v>
      </c>
      <c r="E81" s="3">
        <v>20000</v>
      </c>
      <c r="F81" s="23">
        <f t="shared" si="1"/>
        <v>0</v>
      </c>
      <c r="G81" s="6"/>
    </row>
    <row r="82" spans="3:7" ht="18">
      <c r="C82" s="17" t="s">
        <v>57</v>
      </c>
      <c r="D82" s="3">
        <v>5000</v>
      </c>
      <c r="E82" s="3">
        <v>5000</v>
      </c>
      <c r="F82" s="23">
        <f t="shared" si="1"/>
        <v>0</v>
      </c>
      <c r="G82" s="6"/>
    </row>
    <row r="83" spans="3:7" ht="18">
      <c r="C83" s="17" t="s">
        <v>35</v>
      </c>
      <c r="D83" s="3">
        <v>600000</v>
      </c>
      <c r="E83" s="3">
        <v>600000</v>
      </c>
      <c r="F83" s="23">
        <f t="shared" si="1"/>
        <v>0</v>
      </c>
      <c r="G83" s="6"/>
    </row>
    <row r="84" spans="3:7" ht="18">
      <c r="C84" s="17" t="s">
        <v>83</v>
      </c>
      <c r="D84" s="3">
        <v>120000</v>
      </c>
      <c r="E84" s="3">
        <v>90000</v>
      </c>
      <c r="F84" s="23">
        <f t="shared" si="1"/>
        <v>30000</v>
      </c>
      <c r="G84" s="6"/>
    </row>
    <row r="85" spans="3:7" ht="18">
      <c r="C85" s="60" t="s">
        <v>86</v>
      </c>
      <c r="D85" s="3">
        <v>300000</v>
      </c>
      <c r="E85" s="3">
        <v>300000</v>
      </c>
      <c r="F85" s="23">
        <f t="shared" si="1"/>
        <v>0</v>
      </c>
      <c r="G85" s="6"/>
    </row>
    <row r="86" spans="3:7" ht="18">
      <c r="C86" s="17" t="s">
        <v>41</v>
      </c>
      <c r="D86" s="3">
        <v>0</v>
      </c>
      <c r="E86" s="3">
        <v>0</v>
      </c>
      <c r="F86" s="23">
        <f t="shared" si="1"/>
        <v>0</v>
      </c>
      <c r="G86" s="6"/>
    </row>
    <row r="87" spans="3:7" ht="18.75">
      <c r="C87" s="16" t="s">
        <v>38</v>
      </c>
      <c r="D87" s="3">
        <f>SUM(D78:D86)</f>
        <v>1809000</v>
      </c>
      <c r="E87" s="3">
        <f>SUM(E78:E86)</f>
        <v>1746000</v>
      </c>
      <c r="F87" s="23">
        <f t="shared" si="1"/>
        <v>63000</v>
      </c>
      <c r="G87" s="6"/>
    </row>
    <row r="88" spans="3:7" ht="18">
      <c r="C88" s="37" t="s">
        <v>39</v>
      </c>
      <c r="D88" s="52"/>
      <c r="E88" s="52"/>
      <c r="F88" s="23"/>
      <c r="G88" s="6"/>
    </row>
    <row r="89" spans="3:7" ht="18.75" thickBot="1">
      <c r="C89" s="17" t="s">
        <v>61</v>
      </c>
      <c r="D89" s="53">
        <v>214000</v>
      </c>
      <c r="E89" s="53">
        <v>214000</v>
      </c>
      <c r="F89" s="23">
        <f t="shared" si="1"/>
        <v>0</v>
      </c>
      <c r="G89" s="6"/>
    </row>
    <row r="90" spans="3:7" ht="18.75" thickBot="1">
      <c r="C90" s="43" t="s">
        <v>14</v>
      </c>
      <c r="D90" s="49">
        <f>SUM(D87:D89)</f>
        <v>2023000</v>
      </c>
      <c r="E90" s="49">
        <f>SUM(E87:E89)</f>
        <v>1960000</v>
      </c>
      <c r="F90" s="23">
        <f t="shared" si="1"/>
        <v>63000</v>
      </c>
      <c r="G90" s="6"/>
    </row>
    <row r="91" spans="3:7" ht="18.75" thickBot="1">
      <c r="C91" s="12"/>
      <c r="F91" s="23"/>
      <c r="G91" s="6"/>
    </row>
    <row r="92" spans="1:7" ht="18">
      <c r="A92" s="19"/>
      <c r="B92" s="19"/>
      <c r="C92" s="54" t="s">
        <v>46</v>
      </c>
      <c r="D92" s="55">
        <v>2023</v>
      </c>
      <c r="E92" s="55">
        <v>2022</v>
      </c>
      <c r="F92" s="23"/>
      <c r="G92" s="6"/>
    </row>
    <row r="93" spans="1:7" ht="18">
      <c r="A93" s="19"/>
      <c r="B93" s="19"/>
      <c r="C93" s="3" t="s">
        <v>92</v>
      </c>
      <c r="D93" s="57">
        <v>30000</v>
      </c>
      <c r="E93" s="57">
        <v>30000</v>
      </c>
      <c r="F93" s="23">
        <f t="shared" si="1"/>
        <v>0</v>
      </c>
      <c r="G93" s="6"/>
    </row>
    <row r="94" spans="1:7" ht="18">
      <c r="A94" s="19"/>
      <c r="B94" s="19"/>
      <c r="C94" s="23" t="s">
        <v>93</v>
      </c>
      <c r="D94" s="56">
        <v>30000</v>
      </c>
      <c r="E94" s="56">
        <v>30000</v>
      </c>
      <c r="F94" s="23">
        <f t="shared" si="1"/>
        <v>0</v>
      </c>
      <c r="G94" s="6"/>
    </row>
    <row r="95" spans="1:7" ht="18">
      <c r="A95" s="20"/>
      <c r="B95" s="20"/>
      <c r="C95" s="29" t="s">
        <v>87</v>
      </c>
      <c r="D95" s="56">
        <v>64000</v>
      </c>
      <c r="E95" s="56">
        <v>64000</v>
      </c>
      <c r="F95" s="23">
        <f t="shared" si="1"/>
        <v>0</v>
      </c>
      <c r="G95" s="6"/>
    </row>
    <row r="96" spans="1:7" ht="18">
      <c r="A96" s="20"/>
      <c r="B96" s="20"/>
      <c r="C96" s="22" t="s">
        <v>49</v>
      </c>
      <c r="D96" s="57">
        <v>15000</v>
      </c>
      <c r="E96" s="57">
        <v>15000</v>
      </c>
      <c r="F96" s="23">
        <f t="shared" si="1"/>
        <v>0</v>
      </c>
      <c r="G96" s="6"/>
    </row>
    <row r="97" spans="1:7" ht="18.75" thickBot="1">
      <c r="A97" s="20"/>
      <c r="B97" s="20"/>
      <c r="C97" s="22" t="s">
        <v>50</v>
      </c>
      <c r="D97" s="58">
        <v>211000</v>
      </c>
      <c r="E97" s="58">
        <v>211000</v>
      </c>
      <c r="F97" s="23">
        <f t="shared" si="1"/>
        <v>0</v>
      </c>
      <c r="G97" s="6"/>
    </row>
    <row r="98" spans="1:7" ht="18.75" thickBot="1">
      <c r="A98" s="19"/>
      <c r="B98" s="19"/>
      <c r="C98" s="8" t="s">
        <v>51</v>
      </c>
      <c r="D98" s="59">
        <f>SUM(D93:D97)</f>
        <v>350000</v>
      </c>
      <c r="E98" s="59">
        <f>SUM(E93:E97)</f>
        <v>350000</v>
      </c>
      <c r="F98" s="23">
        <f t="shared" si="1"/>
        <v>0</v>
      </c>
      <c r="G98" s="6"/>
    </row>
    <row r="99" spans="3:7" ht="18">
      <c r="C99" s="12"/>
      <c r="F99" s="23"/>
      <c r="G99" s="6"/>
    </row>
    <row r="100" spans="3:7" ht="18.75" thickBot="1">
      <c r="C100" s="12"/>
      <c r="F100" s="23"/>
      <c r="G100" s="6"/>
    </row>
    <row r="101" spans="3:7" s="1" customFormat="1" ht="24" thickBot="1">
      <c r="C101" s="7" t="s">
        <v>27</v>
      </c>
      <c r="D101" s="51"/>
      <c r="E101" s="51"/>
      <c r="F101" s="23"/>
      <c r="G101" s="6"/>
    </row>
    <row r="102" spans="3:7" ht="18.75" thickBot="1">
      <c r="C102" s="31"/>
      <c r="D102" s="45">
        <v>2023</v>
      </c>
      <c r="E102" s="45">
        <v>2022</v>
      </c>
      <c r="F102" s="23"/>
      <c r="G102" s="12"/>
    </row>
    <row r="103" spans="3:7" ht="18.75" thickBot="1">
      <c r="C103" s="8" t="s">
        <v>15</v>
      </c>
      <c r="D103" s="50">
        <f>D19</f>
        <v>3674000</v>
      </c>
      <c r="E103" s="50">
        <f>E19</f>
        <v>3637000</v>
      </c>
      <c r="F103" s="23">
        <f t="shared" si="1"/>
        <v>37000</v>
      </c>
      <c r="G103" s="12"/>
    </row>
    <row r="104" spans="3:7" ht="18.75" thickBot="1">
      <c r="C104" s="8" t="s">
        <v>16</v>
      </c>
      <c r="D104" s="18">
        <f>SUM(D28+D48+D57+D74+D90+D98)</f>
        <v>3730000</v>
      </c>
      <c r="E104" s="18">
        <f>SUM(E28+E48+E57+E74+E90+E98)</f>
        <v>3678000</v>
      </c>
      <c r="F104" s="23">
        <f t="shared" si="1"/>
        <v>52000</v>
      </c>
      <c r="G104" s="12"/>
    </row>
    <row r="105" spans="3:7" ht="18.75" thickBot="1">
      <c r="C105" s="8" t="s">
        <v>17</v>
      </c>
      <c r="D105" s="40">
        <f>SUM(D103-D104)</f>
        <v>-56000</v>
      </c>
      <c r="E105" s="40">
        <f>SUM(E103-E104)</f>
        <v>-41000</v>
      </c>
      <c r="F105" s="23">
        <f t="shared" si="1"/>
        <v>-15000</v>
      </c>
      <c r="G105" s="12"/>
    </row>
    <row r="106" ht="12.75">
      <c r="C106" s="11" t="s">
        <v>1</v>
      </c>
    </row>
    <row r="107" ht="12.75"/>
  </sheetData>
  <sheetProtection/>
  <printOptions horizontalCentered="1"/>
  <pageMargins left="0.25" right="0.25" top="0.75" bottom="0.75" header="0.3" footer="0.3"/>
  <pageSetup fitToHeight="0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G7" sqref="G7"/>
    </sheetView>
  </sheetViews>
  <sheetFormatPr defaultColWidth="8.8515625" defaultRowHeight="12.75"/>
  <cols>
    <col min="1" max="1" width="8.8515625" style="0" customWidth="1"/>
    <col min="2" max="2" width="53.421875" style="0" customWidth="1"/>
    <col min="3" max="4" width="10.421875" style="0" customWidth="1"/>
  </cols>
  <sheetData>
    <row r="1" spans="2:3" ht="12">
      <c r="B1" t="s">
        <v>24</v>
      </c>
      <c r="C1">
        <v>2016</v>
      </c>
    </row>
    <row r="2" ht="12">
      <c r="B2" t="s">
        <v>33</v>
      </c>
    </row>
    <row r="3" spans="2:4" ht="12">
      <c r="B3" t="s">
        <v>34</v>
      </c>
      <c r="C3">
        <v>716000</v>
      </c>
      <c r="D3">
        <f>SUM(C3/4)</f>
        <v>179000</v>
      </c>
    </row>
    <row r="4" spans="2:4" ht="12">
      <c r="B4" t="s">
        <v>35</v>
      </c>
      <c r="C4">
        <v>867000</v>
      </c>
      <c r="D4">
        <f aca="true" t="shared" si="0" ref="D4:D17">SUM(C4/4)</f>
        <v>216750</v>
      </c>
    </row>
    <row r="5" spans="2:4" ht="12">
      <c r="B5" t="s">
        <v>36</v>
      </c>
      <c r="C5">
        <v>252000</v>
      </c>
      <c r="D5">
        <f t="shared" si="0"/>
        <v>63000</v>
      </c>
    </row>
    <row r="6" spans="2:4" ht="12">
      <c r="B6" t="s">
        <v>30</v>
      </c>
      <c r="C6">
        <v>10000</v>
      </c>
      <c r="D6">
        <f t="shared" si="0"/>
        <v>2500</v>
      </c>
    </row>
    <row r="7" spans="2:4" ht="12">
      <c r="B7" t="s">
        <v>37</v>
      </c>
      <c r="C7">
        <v>10000</v>
      </c>
      <c r="D7">
        <f t="shared" si="0"/>
        <v>2500</v>
      </c>
    </row>
    <row r="8" spans="2:4" ht="12">
      <c r="B8" t="s">
        <v>41</v>
      </c>
      <c r="C8">
        <v>10000</v>
      </c>
      <c r="D8">
        <f t="shared" si="0"/>
        <v>2500</v>
      </c>
    </row>
    <row r="9" spans="2:4" ht="12">
      <c r="B9" t="s">
        <v>38</v>
      </c>
      <c r="C9">
        <f>SUM(C3:C8)</f>
        <v>1865000</v>
      </c>
      <c r="D9">
        <f t="shared" si="0"/>
        <v>466250</v>
      </c>
    </row>
    <row r="10" spans="2:4" ht="12">
      <c r="B10" t="s">
        <v>39</v>
      </c>
      <c r="D10">
        <f t="shared" si="0"/>
        <v>0</v>
      </c>
    </row>
    <row r="11" spans="2:4" ht="12">
      <c r="B11" t="s">
        <v>47</v>
      </c>
      <c r="C11">
        <v>100000</v>
      </c>
      <c r="D11">
        <f t="shared" si="0"/>
        <v>25000</v>
      </c>
    </row>
    <row r="12" spans="2:4" ht="12">
      <c r="B12" t="s">
        <v>48</v>
      </c>
      <c r="C12">
        <v>45000</v>
      </c>
      <c r="D12">
        <f t="shared" si="0"/>
        <v>11250</v>
      </c>
    </row>
    <row r="13" spans="2:4" ht="12">
      <c r="B13" t="s">
        <v>40</v>
      </c>
      <c r="C13">
        <v>218000</v>
      </c>
      <c r="D13">
        <f t="shared" si="0"/>
        <v>54500</v>
      </c>
    </row>
    <row r="14" spans="2:4" ht="12">
      <c r="B14" t="s">
        <v>41</v>
      </c>
      <c r="C14">
        <v>20000</v>
      </c>
      <c r="D14">
        <f t="shared" si="0"/>
        <v>5000</v>
      </c>
    </row>
    <row r="15" ht="12">
      <c r="D15">
        <f t="shared" si="0"/>
        <v>0</v>
      </c>
    </row>
    <row r="16" ht="12">
      <c r="D16">
        <f t="shared" si="0"/>
        <v>0</v>
      </c>
    </row>
    <row r="17" spans="2:4" ht="12">
      <c r="B17" t="s">
        <v>14</v>
      </c>
      <c r="C17">
        <f>SUM(C9:C16)</f>
        <v>2248000</v>
      </c>
      <c r="D17">
        <f t="shared" si="0"/>
        <v>562000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Budgetopfølgning</dc:title>
  <dc:subject/>
  <dc:creator>Erik Nyblom</dc:creator>
  <cp:keywords/>
  <dc:description/>
  <cp:lastModifiedBy>Palle Nielsen</cp:lastModifiedBy>
  <cp:lastPrinted>2021-10-25T13:26:54Z</cp:lastPrinted>
  <dcterms:created xsi:type="dcterms:W3CDTF">2000-02-19T12:55:51Z</dcterms:created>
  <dcterms:modified xsi:type="dcterms:W3CDTF">2023-05-24T07:42:09Z</dcterms:modified>
  <cp:category/>
  <cp:version/>
  <cp:contentType/>
  <cp:contentStatus/>
</cp:coreProperties>
</file>